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740" documentId="8_{8A62F91B-98DA-46F0-93A8-7E5B1103BE93}" xr6:coauthVersionLast="47" xr6:coauthVersionMax="47" xr10:uidLastSave="{4229FE43-DBCE-45C2-A5F4-0A8E333776DF}"/>
  <bookViews>
    <workbookView xWindow="-105" yWindow="0" windowWidth="14610" windowHeight="1738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65" i="1"/>
  <c r="F64" i="1"/>
  <c r="F63" i="1"/>
  <c r="F62" i="1"/>
  <c r="F61" i="1"/>
  <c r="G73" i="1"/>
  <c r="G67" i="1"/>
  <c r="G61" i="1"/>
  <c r="G62" i="1"/>
  <c r="G63" i="1"/>
  <c r="G64" i="1"/>
  <c r="G65" i="1"/>
  <c r="G66" i="1"/>
  <c r="G68" i="1"/>
  <c r="G69" i="1"/>
  <c r="H69" i="1" s="1"/>
  <c r="O26" i="1" s="1"/>
  <c r="G70" i="1"/>
  <c r="H70" i="1" s="1"/>
  <c r="O28" i="1" s="1"/>
  <c r="G71" i="1"/>
  <c r="G72" i="1"/>
  <c r="G74" i="1"/>
  <c r="G78" i="1"/>
  <c r="G75" i="1"/>
  <c r="G76" i="1"/>
  <c r="G77" i="1"/>
  <c r="H77" i="1" l="1"/>
  <c r="O42" i="1" s="1"/>
  <c r="H66" i="1"/>
  <c r="O20" i="1" s="1"/>
  <c r="H72" i="1"/>
  <c r="O32" i="1" s="1"/>
  <c r="H68" i="1"/>
  <c r="O24" i="1" s="1"/>
  <c r="H75" i="1"/>
  <c r="O38" i="1" s="1"/>
  <c r="H78" i="1"/>
  <c r="O44" i="1" s="1"/>
  <c r="H71" i="1"/>
  <c r="O30" i="1" s="1"/>
  <c r="H76" i="1"/>
  <c r="O40" i="1" s="1"/>
  <c r="H74" i="1"/>
  <c r="O36" i="1" s="1"/>
  <c r="H67" i="1"/>
  <c r="O22" i="1" s="1"/>
  <c r="H73" i="1"/>
  <c r="O34" i="1" s="1"/>
  <c r="H65" i="1"/>
  <c r="O18" i="1" s="1"/>
  <c r="H64" i="1"/>
  <c r="O16" i="1" s="1"/>
  <c r="H63" i="1"/>
  <c r="O14" i="1" s="1"/>
  <c r="H62" i="1"/>
  <c r="O12" i="1" s="1"/>
  <c r="H61" i="1"/>
  <c r="O10" i="1" s="1"/>
  <c r="M6" i="1" l="1"/>
  <c r="K6" i="1" s="1"/>
  <c r="O6" i="1" l="1"/>
</calcChain>
</file>

<file path=xl/sharedStrings.xml><?xml version="1.0" encoding="utf-8"?>
<sst xmlns="http://schemas.openxmlformats.org/spreadsheetml/2006/main" count="91" uniqueCount="39">
  <si>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</si>
  <si>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</si>
  <si>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</si>
  <si>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</si>
  <si>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</si>
  <si>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</si>
  <si>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</si>
  <si>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</si>
  <si>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</si>
  <si>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</si>
  <si>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</si>
  <si>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</si>
  <si>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</si>
  <si>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</si>
  <si>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</si>
  <si>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</si>
  <si>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</si>
  <si>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</si>
  <si>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</si>
  <si>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</si>
  <si>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</si>
  <si>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</si>
  <si>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</si>
  <si>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</si>
  <si>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</si>
  <si>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</si>
  <si>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</si>
  <si>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</si>
  <si>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</si>
  <si>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</si>
  <si>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</si>
  <si>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</si>
  <si>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</si>
  <si>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</si>
  <si>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</si>
  <si>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</si>
  <si>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</si>
  <si>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Mixed recyclables</t>
  </si>
  <si>
    <t>This tool utilises data collected at The Sorting Depot from Jul  2023, to Sept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</si>
</sst>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>
      <selection activeCell="A98" sqref="A60:XFD98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39" t="s">
        <v>27</v>
      </c>
      <c r="C3" s="40"/>
      <c r="D3" s="40"/>
      <c r="E3" s="40"/>
      <c r="F3" s="40"/>
      <c r="G3" s="40"/>
      <c r="H3" s="41"/>
      <c r="I3" s="4"/>
      <c r="J3" s="42" t="s">
        <v>19</v>
      </c>
      <c r="K3" s="43"/>
      <c r="L3" s="43"/>
      <c r="M3" s="43"/>
      <c r="N3" s="43"/>
      <c r="O3" s="43"/>
      <c r="P3" s="44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SUM(O10:O42)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12</v>
      </c>
      <c r="F38" s="4"/>
      <c r="G38" s="4"/>
      <c r="H38" s="22"/>
      <c r="I38" s="4"/>
      <c r="J38" s="3"/>
      <c r="K38" s="15" t="s">
        <v>12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</v>
      </c>
      <c r="F40" s="4"/>
      <c r="G40" s="4"/>
      <c r="H40" s="22"/>
      <c r="I40" s="4"/>
      <c r="J40" s="3"/>
      <c r="K40" s="15" t="s">
        <v>1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13</v>
      </c>
      <c r="F42" s="4"/>
      <c r="G42" s="4"/>
      <c r="H42" s="22"/>
      <c r="I42" s="4"/>
      <c r="J42" s="3"/>
      <c r="K42" s="15" t="s">
        <v>13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11</v>
      </c>
      <c r="F44" s="4"/>
      <c r="G44" s="4"/>
      <c r="H44" s="22"/>
      <c r="I44" s="4"/>
      <c r="J44" s="3"/>
      <c r="K44" s="15" t="s">
        <v>11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5" t="s">
        <v>31</v>
      </c>
      <c r="C55" s="45"/>
      <c r="D55" s="45"/>
      <c r="E55" s="4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f>F81/SUM($F$81:$F$98)</f>
        <v>2.0646508402739365E-4</v>
      </c>
      <c r="G61" s="37">
        <f>IF(Tool!C10&lt;&gt;"",1,0)</f>
        <v>0</v>
      </c>
      <c r="H61" s="38">
        <f t="shared" ref="H61:H74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f>F82/SUM($F$81:$F$98)</f>
        <v>3.8176562706952032E-3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f>F83/SUM($F$81:$F$98)</f>
        <v>2.0776360656844645E-5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f>F84/SUM($F$81:$F$98)</f>
        <v>1.8387079181307508E-2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6">
        <f>F85/SUM($F$81:$F$98)</f>
        <v>1.6195173132010399E-2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f t="shared" ref="F66:F78" si="1">F86/SUM($F$81:$F$98)</f>
        <v>7.240561688910358E-3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f t="shared" si="1"/>
        <v>1.9301239050208672E-2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f t="shared" si="1"/>
        <v>7.2717262298956266E-5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f t="shared" si="1"/>
        <v>5.1940901642111614E-5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f t="shared" si="1"/>
        <v>9.5899785224371717E-2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f t="shared" si="1"/>
        <v>4.5707993445058217E-4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f t="shared" si="1"/>
        <v>5.7662191957990203E-2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f t="shared" si="1"/>
        <v>8.3105442627378582E-5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f t="shared" si="1"/>
        <v>1.4517482008970194E-3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12</v>
      </c>
      <c r="F75" s="36">
        <f t="shared" si="1"/>
        <v>8.9390291726074086E-3</v>
      </c>
      <c r="G75" s="37">
        <f>IF(Tool!C38&lt;&gt;"",1,0)</f>
        <v>0</v>
      </c>
      <c r="H75" s="38">
        <f>F75*G75</f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</v>
      </c>
      <c r="F76" s="36">
        <f t="shared" si="1"/>
        <v>0.57007736597299596</v>
      </c>
      <c r="G76" s="37">
        <f>IF(Tool!C40&lt;&gt;"",1,0)</f>
        <v>0</v>
      </c>
      <c r="H76" s="38">
        <f>F76*G76</f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13</v>
      </c>
      <c r="F77" s="36">
        <f t="shared" si="1"/>
        <v>0.17545376870197091</v>
      </c>
      <c r="G77" s="37">
        <f>IF(Tool!C42&lt;&gt;"",1,0)</f>
        <v>0</v>
      </c>
      <c r="H77" s="38">
        <f>F77*G77</f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11</v>
      </c>
      <c r="F78" s="36">
        <f t="shared" si="1"/>
        <v>2.4682316460331439E-2</v>
      </c>
      <c r="G78" s="37">
        <f>IF(Tool!C44&lt;&gt;"",1,0)</f>
        <v>0</v>
      </c>
      <c r="H78" s="38">
        <f>F78*G78</f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hidden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hidden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hidden="1" x14ac:dyDescent="0.25">
      <c r="A81" s="4"/>
      <c r="B81" s="4"/>
      <c r="C81" s="4"/>
      <c r="D81" s="4"/>
      <c r="E81" s="4" t="s">
        <v>34</v>
      </c>
      <c r="F81" s="4">
        <v>0.79500000000000004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hidden="1" x14ac:dyDescent="0.25">
      <c r="A82" s="4"/>
      <c r="B82" s="4"/>
      <c r="C82" s="4"/>
      <c r="D82" s="4"/>
      <c r="E82" s="4" t="s">
        <v>3</v>
      </c>
      <c r="F82" s="4">
        <v>14.7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hidden="1" x14ac:dyDescent="0.25">
      <c r="A83" s="4"/>
      <c r="B83" s="4"/>
      <c r="C83" s="4"/>
      <c r="D83" s="4"/>
      <c r="E83" s="4" t="s">
        <v>4</v>
      </c>
      <c r="F83" s="4">
        <v>0.08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hidden="1" x14ac:dyDescent="0.25">
      <c r="A84" s="4"/>
      <c r="B84" s="4"/>
      <c r="C84" s="4"/>
      <c r="D84" s="4"/>
      <c r="E84" s="4" t="s">
        <v>5</v>
      </c>
      <c r="F84" s="4">
        <v>70.8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hidden="1" x14ac:dyDescent="0.25">
      <c r="A85" s="4"/>
      <c r="B85" s="4"/>
      <c r="C85" s="4"/>
      <c r="D85" s="4"/>
      <c r="E85" s="4" t="s">
        <v>24</v>
      </c>
      <c r="F85" s="4">
        <v>62.36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hidden="1" x14ac:dyDescent="0.25">
      <c r="A86" s="4"/>
      <c r="B86" s="4"/>
      <c r="C86" s="4"/>
      <c r="D86" s="4"/>
      <c r="E86" s="4" t="s">
        <v>6</v>
      </c>
      <c r="F86" s="4">
        <v>27.88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hidden="1" x14ac:dyDescent="0.25">
      <c r="A87" s="4"/>
      <c r="B87" s="4"/>
      <c r="C87" s="4"/>
      <c r="D87" s="4"/>
      <c r="E87" s="4" t="s">
        <v>35</v>
      </c>
      <c r="F87" s="4">
        <v>74.319999999999993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hidden="1" x14ac:dyDescent="0.25">
      <c r="A88" s="4"/>
      <c r="B88" s="4"/>
      <c r="C88" s="4"/>
      <c r="D88" s="4"/>
      <c r="E88" s="4" t="s">
        <v>7</v>
      </c>
      <c r="F88" s="4">
        <v>0.28000000000000003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hidden="1" x14ac:dyDescent="0.25">
      <c r="A89" s="4"/>
      <c r="B89" s="4"/>
      <c r="C89" s="4"/>
      <c r="D89" s="4"/>
      <c r="E89" s="4" t="s">
        <v>8</v>
      </c>
      <c r="F89" s="4">
        <v>0.2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hidden="1" x14ac:dyDescent="0.25">
      <c r="A90" s="4"/>
      <c r="B90" s="4"/>
      <c r="C90" s="4"/>
      <c r="D90" s="4"/>
      <c r="E90" s="4" t="s">
        <v>2</v>
      </c>
      <c r="F90" s="4">
        <v>369.26499999999999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hidden="1" x14ac:dyDescent="0.25">
      <c r="A91" s="4"/>
      <c r="B91" s="4"/>
      <c r="C91" s="4"/>
      <c r="D91" s="4"/>
      <c r="E91" s="4" t="s">
        <v>37</v>
      </c>
      <c r="F91" s="4">
        <v>1.76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hidden="1" x14ac:dyDescent="0.25">
      <c r="A92" s="4"/>
      <c r="B92" s="4"/>
      <c r="C92" s="4"/>
      <c r="D92" s="4"/>
      <c r="E92" s="4" t="s">
        <v>10</v>
      </c>
      <c r="F92" s="4">
        <v>222.03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hidden="1" x14ac:dyDescent="0.25">
      <c r="A93" s="4"/>
      <c r="B93" s="4"/>
      <c r="C93" s="4"/>
      <c r="D93" s="4"/>
      <c r="E93" s="4" t="s">
        <v>36</v>
      </c>
      <c r="F93" s="4">
        <v>0.32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hidden="1" x14ac:dyDescent="0.25">
      <c r="A94" s="4"/>
      <c r="B94" s="4"/>
      <c r="C94" s="4"/>
      <c r="D94" s="4"/>
      <c r="E94" s="4" t="s">
        <v>22</v>
      </c>
      <c r="F94" s="4">
        <v>5.59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hidden="1" x14ac:dyDescent="0.25">
      <c r="A95" s="4"/>
      <c r="B95" s="4"/>
      <c r="C95" s="4"/>
      <c r="D95" s="4"/>
      <c r="E95" s="4" t="s">
        <v>12</v>
      </c>
      <c r="F95" s="4">
        <v>34.42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hidden="1" x14ac:dyDescent="0.25">
      <c r="A96" s="4"/>
      <c r="B96" s="4"/>
      <c r="C96" s="4"/>
      <c r="D96" s="4"/>
      <c r="E96" s="4" t="s">
        <v>1</v>
      </c>
      <c r="F96" s="4">
        <v>2195.1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hidden="1" x14ac:dyDescent="0.25">
      <c r="A97" s="4"/>
      <c r="B97" s="4"/>
      <c r="C97" s="4"/>
      <c r="D97" s="4"/>
      <c r="E97" s="4" t="s">
        <v>13</v>
      </c>
      <c r="F97" s="4">
        <v>675.59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hidden="1" x14ac:dyDescent="0.25">
      <c r="A98" s="4"/>
      <c r="B98" s="4"/>
      <c r="C98" s="4"/>
      <c r="D98" s="4"/>
      <c r="E98" s="4" t="s">
        <v>11</v>
      </c>
      <c r="F98" s="4">
        <v>95.04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sheetProtection algorithmName="SHA-512" hashValue="M19f6gD2qh6ar3cCHvQ9fmiZDoGlsiZr3t11fkGxDTia0YPlSiGlLXMg9oOQMOFGR1huNvxNZo2o/WF+JnQWlA==" saltValue="uPiPo8d0fKoMEk3Qi4RxuA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8" ma:contentTypeDescription="Create a new document." ma:contentTypeScope="" ma:versionID="1c7cbf4d27815464908bb62ba062ea24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8bfa4537d29a2b776169445b14e5a45f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3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28B91E-58F8-460B-A977-A1CE15030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2025-10-12T22:24:20Z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